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<sst xmlns="http://schemas.openxmlformats.org/spreadsheetml/2006/main" count="97" uniqueCount="44">
  <si>
    <t>Pathway</t>
  </si>
  <si>
    <t>Significance</t>
  </si>
  <si>
    <t>% of Genes in Pathway selected by linear model</t>
  </si>
  <si>
    <t># of Selected Genes in Pathway</t>
  </si>
  <si>
    <t>All 949</t>
  </si>
  <si>
    <r>
      <t xml:space="preserve"> </t>
    </r>
    <r>
      <rPr>
        <b/>
        <sz val="10"/>
        <color indexed="8"/>
        <rFont val="FreeSerif"/>
        <family val="1"/>
      </rPr>
      <t>(-log10)</t>
    </r>
  </si>
  <si>
    <t>Pyruvate Metabolism</t>
  </si>
  <si>
    <t>B Cell Receptor Signaling</t>
  </si>
  <si>
    <t>PDGF Signaling</t>
  </si>
  <si>
    <t>Glycerolipid Metabolism</t>
  </si>
  <si>
    <t>p38 MAPK Signaling</t>
  </si>
  <si>
    <t>Pentose and Glucuronate Interconversions</t>
  </si>
  <si>
    <t>Arginine and Proline Metabolism</t>
  </si>
  <si>
    <t>Linoleic Acid Metabolism</t>
  </si>
  <si>
    <t>Glycolysis/Gluconeogenesis</t>
  </si>
  <si>
    <t>Nicotinate and Nicotinamide Metabolism</t>
  </si>
  <si>
    <t>Liver - RI</t>
  </si>
  <si>
    <t>GM-CSF Signaling</t>
  </si>
  <si>
    <t>ERK/MAPK Signaling</t>
  </si>
  <si>
    <t>EGF Signaling</t>
  </si>
  <si>
    <t>Antigen Presentation Pathway</t>
  </si>
  <si>
    <t>Interferon Signaling</t>
  </si>
  <si>
    <t>Toll-like Receptor Signaling</t>
  </si>
  <si>
    <t>JAK/Stat Signaling</t>
  </si>
  <si>
    <t>Brain - RI</t>
  </si>
  <si>
    <t>Arachidonic Acid Metabolism</t>
  </si>
  <si>
    <t>Blood Group Glycolipid Biosynthesis-Lactoseries</t>
  </si>
  <si>
    <t>Tryptophan Metabolism</t>
  </si>
  <si>
    <t>Fatty Acid Metabolism</t>
  </si>
  <si>
    <t>Lung - RI</t>
  </si>
  <si>
    <t>All - RI</t>
  </si>
  <si>
    <t>Glutamate Metabolism</t>
  </si>
  <si>
    <t>Brain - D0</t>
  </si>
  <si>
    <t>Valine, Leucine and Isoleucine Degradation</t>
  </si>
  <si>
    <t>Fatty Acid Biosynthesis (Path 1)</t>
  </si>
  <si>
    <t>Ascorbate and Aldarate Metabolism</t>
  </si>
  <si>
    <t>Liver - D0</t>
  </si>
  <si>
    <t>Butanoate Metabolism</t>
  </si>
  <si>
    <t>Lung - D0</t>
  </si>
  <si>
    <t>Alanine and Aspartate Metabolism</t>
  </si>
  <si>
    <t>Spleen - D0</t>
  </si>
  <si>
    <t>Bile Acid Biosynthesis</t>
  </si>
  <si>
    <t>GABA Receptor Signaling</t>
  </si>
  <si>
    <t>All- D0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</si>
</sst>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4">
    <font>
      <sz val="10"/>
      <color indexed="8"/>
      <name val="Sans"/>
      <family val="0"/>
    </font>
    <font>
      <sz val="10"/>
      <name val="Arial"/>
      <family val="0"/>
    </font>
    <font>
      <sz val="10"/>
      <color indexed="8"/>
      <name val="FreeSerif"/>
      <family val="1"/>
    </font>
    <font>
      <b/>
      <sz val="10"/>
      <color indexed="8"/>
      <name val="FreeSerif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3" fillId="0" borderId="0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 wrapText="1"/>
      <protection/>
    </xf>
    <xf numFmtId="164" fontId="3" fillId="0" borderId="0" xfId="0" applyFont="1" applyAlignment="1">
      <alignment wrapText="1"/>
    </xf>
    <xf numFmtId="164" fontId="3" fillId="0" borderId="0" xfId="0" applyFont="1" applyAlignment="1">
      <alignment/>
    </xf>
    <xf numFmtId="164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tabSelected="1" zoomScaleSheetLayoutView="10" workbookViewId="0" topLeftCell="A1">
      <selection activeCell="E1" sqref="E1:E65536"/>
    </sheetView>
  </sheetViews>
  <sheetFormatPr defaultColWidth="9.00390625" defaultRowHeight="12.75"/>
  <cols>
    <col min="1" max="1" width="33.125" style="1" customWidth="1"/>
    <col min="2" max="2" width="8.50390625" style="1" customWidth="1"/>
    <col min="3" max="3" width="7.875" style="2" customWidth="1"/>
    <col min="4" max="4" width="7.25390625" style="0" customWidth="1"/>
    <col min="5" max="5" width="46.875" style="1" customWidth="1"/>
    <col min="6" max="255" width="9.00390625" style="3" customWidth="1"/>
  </cols>
  <sheetData>
    <row r="1" spans="1:256" s="7" customFormat="1" ht="95.25">
      <c r="A1" s="4" t="s">
        <v>0</v>
      </c>
      <c r="B1" s="4" t="s">
        <v>1</v>
      </c>
      <c r="C1" s="5" t="s">
        <v>2</v>
      </c>
      <c r="D1" s="6" t="s">
        <v>3</v>
      </c>
      <c r="E1" s="4"/>
      <c r="F1"/>
      <c r="IV1"/>
    </row>
    <row r="2" spans="1:2" ht="17.25">
      <c r="A2" s="1" t="s">
        <v>4</v>
      </c>
      <c r="B2" s="1" t="s">
        <v>5</v>
      </c>
    </row>
    <row r="3" spans="1:4" ht="13.5">
      <c r="A3" s="1" t="s">
        <v>6</v>
      </c>
      <c r="B3" s="1">
        <v>2.4</v>
      </c>
      <c r="C3" s="2">
        <f>7/71</f>
        <v>0.09859154929577464</v>
      </c>
      <c r="D3">
        <v>7</v>
      </c>
    </row>
    <row r="4" spans="1:4" ht="13.5">
      <c r="A4" s="1" t="s">
        <v>7</v>
      </c>
      <c r="B4" s="1">
        <v>1.77</v>
      </c>
      <c r="C4" s="2">
        <f>8/115</f>
        <v>0.06956521739130435</v>
      </c>
      <c r="D4">
        <v>8</v>
      </c>
    </row>
    <row r="5" spans="1:4" ht="13.5">
      <c r="A5" s="1" t="s">
        <v>8</v>
      </c>
      <c r="B5" s="1">
        <v>1.73</v>
      </c>
      <c r="C5" s="2">
        <f>5/54</f>
        <v>0.09259259259259259</v>
      </c>
      <c r="D5">
        <v>5</v>
      </c>
    </row>
    <row r="6" spans="1:4" ht="13.5">
      <c r="A6" s="1" t="s">
        <v>9</v>
      </c>
      <c r="B6" s="1">
        <v>1.52</v>
      </c>
      <c r="C6" s="2">
        <f>6/82</f>
        <v>0.07317073170731707</v>
      </c>
      <c r="D6">
        <v>6</v>
      </c>
    </row>
    <row r="7" spans="1:4" ht="13.5">
      <c r="A7" s="1" t="s">
        <v>10</v>
      </c>
      <c r="B7" s="1">
        <v>1.52</v>
      </c>
      <c r="C7" s="2">
        <f>5/61</f>
        <v>0.08196721311475409</v>
      </c>
      <c r="D7">
        <v>5</v>
      </c>
    </row>
    <row r="8" spans="1:4" ht="13.5">
      <c r="A8" s="1" t="s">
        <v>11</v>
      </c>
      <c r="B8" s="1">
        <v>1.43</v>
      </c>
      <c r="C8" s="2">
        <f>4/44</f>
        <v>0.09090909090909091</v>
      </c>
      <c r="D8">
        <v>4</v>
      </c>
    </row>
    <row r="9" spans="1:4" ht="13.5">
      <c r="A9" s="1" t="s">
        <v>12</v>
      </c>
      <c r="B9" s="1">
        <v>1.42</v>
      </c>
      <c r="C9" s="2">
        <f>5/65</f>
        <v>0.07692307692307693</v>
      </c>
      <c r="D9">
        <v>5</v>
      </c>
    </row>
    <row r="10" spans="1:4" ht="13.5">
      <c r="A10" s="1" t="s">
        <v>13</v>
      </c>
      <c r="B10" s="1">
        <v>1.41</v>
      </c>
      <c r="C10" s="2">
        <f>6/87</f>
        <v>0.06896551724137931</v>
      </c>
      <c r="D10">
        <v>6</v>
      </c>
    </row>
    <row r="11" spans="1:4" ht="13.5">
      <c r="A11" s="1" t="s">
        <v>14</v>
      </c>
      <c r="B11" s="1">
        <v>1.35</v>
      </c>
      <c r="C11" s="2">
        <f>6/90</f>
        <v>0.06666666666666667</v>
      </c>
      <c r="D11">
        <v>6</v>
      </c>
    </row>
    <row r="12" spans="1:4" ht="13.5">
      <c r="A12" s="1" t="s">
        <v>15</v>
      </c>
      <c r="B12" s="1">
        <v>1.3</v>
      </c>
      <c r="C12" s="2">
        <f>3/29</f>
        <v>0.10344827586206896</v>
      </c>
      <c r="D12">
        <v>3</v>
      </c>
    </row>
    <row r="14" ht="13.5">
      <c r="A14" s="1" t="s">
        <v>16</v>
      </c>
    </row>
    <row r="15" spans="1:4" ht="13.5">
      <c r="A15" s="1" t="s">
        <v>7</v>
      </c>
      <c r="B15" s="1">
        <v>3.17</v>
      </c>
      <c r="C15" s="2">
        <f>8/115</f>
        <v>0.06956521739130435</v>
      </c>
      <c r="D15">
        <v>8</v>
      </c>
    </row>
    <row r="16" spans="1:4" ht="13.5">
      <c r="A16" s="1" t="s">
        <v>8</v>
      </c>
      <c r="B16" s="1">
        <v>2.67</v>
      </c>
      <c r="C16" s="2">
        <f>5/54</f>
        <v>0.09259259259259259</v>
      </c>
      <c r="D16">
        <v>5</v>
      </c>
    </row>
    <row r="17" spans="1:4" ht="13.5">
      <c r="A17" s="1" t="s">
        <v>6</v>
      </c>
      <c r="B17" s="1">
        <v>2.16</v>
      </c>
      <c r="C17" s="2">
        <f>5/71</f>
        <v>0.07042253521126761</v>
      </c>
      <c r="D17">
        <v>5</v>
      </c>
    </row>
    <row r="18" spans="1:4" ht="13.5">
      <c r="A18" s="1" t="s">
        <v>17</v>
      </c>
      <c r="B18" s="1">
        <v>1.96</v>
      </c>
      <c r="C18" s="2">
        <f>4/51</f>
        <v>0.0784313725490196</v>
      </c>
      <c r="D18">
        <v>4</v>
      </c>
    </row>
    <row r="19" spans="1:4" ht="13.5">
      <c r="A19" s="1" t="s">
        <v>18</v>
      </c>
      <c r="B19" s="1">
        <v>1.76</v>
      </c>
      <c r="C19" s="2">
        <f>6/122</f>
        <v>0.04918032786885246</v>
      </c>
      <c r="D19">
        <v>6</v>
      </c>
    </row>
    <row r="20" spans="1:4" ht="13.5">
      <c r="A20" s="1" t="s">
        <v>10</v>
      </c>
      <c r="B20" s="1">
        <v>1.7</v>
      </c>
      <c r="C20" s="2">
        <f>4/61</f>
        <v>0.06557377049180328</v>
      </c>
      <c r="D20">
        <v>4</v>
      </c>
    </row>
    <row r="21" spans="1:4" ht="13.5">
      <c r="A21" s="1" t="s">
        <v>19</v>
      </c>
      <c r="B21" s="1">
        <v>1.57</v>
      </c>
      <c r="C21" s="2">
        <f>3/38</f>
        <v>0.07894736842105263</v>
      </c>
      <c r="D21">
        <v>3</v>
      </c>
    </row>
    <row r="22" spans="1:4" ht="13.5">
      <c r="A22" s="1" t="s">
        <v>20</v>
      </c>
      <c r="B22" s="1">
        <v>1.46</v>
      </c>
      <c r="C22" s="2">
        <f>3/42</f>
        <v>0.07142857142857142</v>
      </c>
      <c r="D22">
        <v>3</v>
      </c>
    </row>
    <row r="23" spans="1:4" ht="13.5">
      <c r="A23" s="1" t="s">
        <v>21</v>
      </c>
      <c r="B23" s="1">
        <v>1.43</v>
      </c>
      <c r="C23" s="2">
        <f>2/18</f>
        <v>0.1111111111111111</v>
      </c>
      <c r="D23">
        <v>2</v>
      </c>
    </row>
    <row r="24" spans="1:4" ht="13.5">
      <c r="A24" s="1" t="s">
        <v>22</v>
      </c>
      <c r="B24" s="1">
        <v>1.36</v>
      </c>
      <c r="C24" s="2">
        <f>3/46</f>
        <v>0.06521739130434782</v>
      </c>
      <c r="D24">
        <v>3</v>
      </c>
    </row>
    <row r="25" spans="1:4" ht="13.5">
      <c r="A25" s="1" t="s">
        <v>23</v>
      </c>
      <c r="B25" s="1">
        <v>1.34</v>
      </c>
      <c r="C25" s="2">
        <f>3/47</f>
        <v>0.06382978723404255</v>
      </c>
      <c r="D25">
        <v>3</v>
      </c>
    </row>
    <row r="27" ht="13.5">
      <c r="A27" s="1" t="s">
        <v>24</v>
      </c>
    </row>
    <row r="28" spans="1:4" ht="13.5">
      <c r="A28" s="1" t="s">
        <v>25</v>
      </c>
      <c r="B28" s="1">
        <v>1.81</v>
      </c>
      <c r="C28" s="2">
        <f>2/75</f>
        <v>0.02666666666666667</v>
      </c>
      <c r="D28">
        <v>2</v>
      </c>
    </row>
    <row r="29" spans="1:4" ht="13.5">
      <c r="A29" s="1" t="s">
        <v>13</v>
      </c>
      <c r="B29" s="1">
        <v>1.69</v>
      </c>
      <c r="C29" s="2">
        <f>2/87</f>
        <v>0.022988505747126436</v>
      </c>
      <c r="D29">
        <v>2</v>
      </c>
    </row>
    <row r="30" spans="1:4" ht="13.5">
      <c r="A30" s="1" t="s">
        <v>26</v>
      </c>
      <c r="B30" s="1">
        <v>1.47</v>
      </c>
      <c r="C30" s="2">
        <f>1/13</f>
        <v>0.07692307692307693</v>
      </c>
      <c r="D30">
        <v>1</v>
      </c>
    </row>
    <row r="31" spans="1:4" ht="13.5">
      <c r="A31" s="1" t="s">
        <v>27</v>
      </c>
      <c r="B31" s="1">
        <v>1.43</v>
      </c>
      <c r="C31" s="2">
        <f>2/119</f>
        <v>0.01680672268907563</v>
      </c>
      <c r="D31">
        <v>2</v>
      </c>
    </row>
    <row r="32" spans="1:4" ht="13.5">
      <c r="A32" s="1" t="s">
        <v>28</v>
      </c>
      <c r="B32" s="1">
        <v>1.34</v>
      </c>
      <c r="C32" s="2">
        <f>2/134</f>
        <v>0.014925373134328358</v>
      </c>
      <c r="D32">
        <v>2</v>
      </c>
    </row>
    <row r="34" ht="13.5">
      <c r="A34" s="1" t="s">
        <v>29</v>
      </c>
    </row>
    <row r="35" spans="1:4" ht="13.5">
      <c r="A35" s="1" t="s">
        <v>25</v>
      </c>
      <c r="B35" s="1">
        <v>3.11</v>
      </c>
      <c r="C35" s="2">
        <f>3/75</f>
        <v>0.04</v>
      </c>
      <c r="D35">
        <v>3</v>
      </c>
    </row>
    <row r="36" spans="1:4" ht="13.5">
      <c r="A36" s="1" t="s">
        <v>13</v>
      </c>
      <c r="B36" s="1">
        <v>2.92</v>
      </c>
      <c r="C36" s="2">
        <f>3/87</f>
        <v>0.034482758620689655</v>
      </c>
      <c r="D36">
        <v>3</v>
      </c>
    </row>
    <row r="37" spans="1:4" ht="13.5">
      <c r="A37" s="1" t="s">
        <v>27</v>
      </c>
      <c r="B37" s="1">
        <v>2.53</v>
      </c>
      <c r="C37" s="2">
        <f>3/119</f>
        <v>0.025210084033613446</v>
      </c>
      <c r="D37">
        <v>3</v>
      </c>
    </row>
    <row r="38" spans="1:4" ht="13.5">
      <c r="A38" s="1" t="s">
        <v>28</v>
      </c>
      <c r="B38" s="1">
        <v>2.38</v>
      </c>
      <c r="C38" s="2">
        <f>3/134</f>
        <v>0.022388059701492536</v>
      </c>
      <c r="D38">
        <v>3</v>
      </c>
    </row>
    <row r="40" ht="13.5">
      <c r="A40" s="1" t="s">
        <v>30</v>
      </c>
    </row>
    <row r="41" spans="1:4" ht="13.5">
      <c r="A41" s="1" t="s">
        <v>6</v>
      </c>
      <c r="B41" s="1">
        <v>1.78</v>
      </c>
      <c r="C41" s="2">
        <f>5/71</f>
        <v>0.07042253521126761</v>
      </c>
      <c r="D41">
        <v>5</v>
      </c>
    </row>
    <row r="42" spans="1:4" ht="13.5">
      <c r="A42" s="1" t="s">
        <v>17</v>
      </c>
      <c r="B42" s="1">
        <v>1.65</v>
      </c>
      <c r="C42" s="2">
        <f>4/51</f>
        <v>0.0784313725490196</v>
      </c>
      <c r="D42">
        <v>4</v>
      </c>
    </row>
    <row r="43" spans="1:4" ht="13.5">
      <c r="A43" s="1" t="s">
        <v>15</v>
      </c>
      <c r="B43" s="1">
        <v>1.64</v>
      </c>
      <c r="C43" s="2">
        <f>3/29</f>
        <v>0.10344827586206896</v>
      </c>
      <c r="D43">
        <v>3</v>
      </c>
    </row>
    <row r="44" spans="1:4" ht="13.5">
      <c r="A44" s="1" t="s">
        <v>8</v>
      </c>
      <c r="B44" s="1">
        <v>1.57</v>
      </c>
      <c r="C44" s="2">
        <f>4/54</f>
        <v>0.07407407407407407</v>
      </c>
      <c r="D44">
        <v>4</v>
      </c>
    </row>
    <row r="45" spans="1:4" ht="13.5">
      <c r="A45" s="1" t="s">
        <v>7</v>
      </c>
      <c r="B45" s="1">
        <v>1.46</v>
      </c>
      <c r="C45" s="2">
        <f>6/115</f>
        <v>0.05217391304347826</v>
      </c>
      <c r="D45">
        <v>6</v>
      </c>
    </row>
    <row r="46" spans="1:4" ht="13.5">
      <c r="A46" s="1" t="s">
        <v>10</v>
      </c>
      <c r="B46" s="1">
        <v>1.4</v>
      </c>
      <c r="C46" s="2">
        <f>4/61</f>
        <v>0.06557377049180328</v>
      </c>
      <c r="D46">
        <v>4</v>
      </c>
    </row>
    <row r="47" spans="1:4" ht="13.5">
      <c r="A47" s="1" t="s">
        <v>31</v>
      </c>
      <c r="B47" s="1">
        <v>1.37</v>
      </c>
      <c r="C47" s="2">
        <f>3/37</f>
        <v>0.08108108108108109</v>
      </c>
      <c r="D47">
        <v>3</v>
      </c>
    </row>
    <row r="48" spans="1:4" ht="13.5">
      <c r="A48" s="1" t="s">
        <v>12</v>
      </c>
      <c r="B48" s="1">
        <v>1.31</v>
      </c>
      <c r="C48" s="2">
        <f>4/65</f>
        <v>0.06153846153846154</v>
      </c>
      <c r="D48">
        <v>4</v>
      </c>
    </row>
    <row r="50" ht="13.5">
      <c r="A50" s="1" t="s">
        <v>32</v>
      </c>
    </row>
    <row r="51" spans="1:4" ht="13.5">
      <c r="A51" s="1" t="s">
        <v>33</v>
      </c>
      <c r="B51" s="1">
        <v>1.88</v>
      </c>
      <c r="C51" s="2">
        <f>2/62</f>
        <v>0.03225806451612903</v>
      </c>
      <c r="D51">
        <v>2</v>
      </c>
    </row>
    <row r="52" spans="1:4" ht="13.5">
      <c r="A52" s="1" t="s">
        <v>6</v>
      </c>
      <c r="B52" s="1">
        <v>1.77</v>
      </c>
      <c r="C52" s="2">
        <f>2/71</f>
        <v>0.028169014084507043</v>
      </c>
      <c r="D52">
        <v>2</v>
      </c>
    </row>
    <row r="53" spans="1:4" ht="13.5">
      <c r="A53" s="1" t="s">
        <v>34</v>
      </c>
      <c r="B53" s="1">
        <v>1.64</v>
      </c>
      <c r="C53" s="2">
        <f>1/8</f>
        <v>0.125</v>
      </c>
      <c r="D53">
        <v>1</v>
      </c>
    </row>
    <row r="54" spans="1:4" ht="13.5">
      <c r="A54" s="1" t="s">
        <v>14</v>
      </c>
      <c r="B54" s="1">
        <v>1.57</v>
      </c>
      <c r="C54" s="2">
        <f>2/90</f>
        <v>0.022222222222222223</v>
      </c>
      <c r="D54">
        <v>2</v>
      </c>
    </row>
    <row r="55" spans="1:4" ht="13.5">
      <c r="A55" s="1" t="s">
        <v>35</v>
      </c>
      <c r="B55" s="1">
        <v>1.46</v>
      </c>
      <c r="C55" s="2">
        <f>1/12</f>
        <v>0.08333333333333333</v>
      </c>
      <c r="D55">
        <v>1</v>
      </c>
    </row>
    <row r="56" spans="1:4" ht="13.5">
      <c r="A56" s="1" t="s">
        <v>27</v>
      </c>
      <c r="B56" s="1">
        <v>1.35</v>
      </c>
      <c r="C56" s="2">
        <f>2/119</f>
        <v>0.01680672268907563</v>
      </c>
      <c r="D56">
        <v>2</v>
      </c>
    </row>
    <row r="58" ht="13.5">
      <c r="A58" s="1" t="s">
        <v>36</v>
      </c>
    </row>
    <row r="59" spans="1:4" ht="13.5">
      <c r="A59" s="1" t="s">
        <v>6</v>
      </c>
      <c r="B59" s="1">
        <v>3.75</v>
      </c>
      <c r="C59" s="2">
        <f>7/71</f>
        <v>0.09859154929577464</v>
      </c>
      <c r="D59">
        <v>7</v>
      </c>
    </row>
    <row r="60" spans="1:4" ht="13.5">
      <c r="A60" s="1" t="s">
        <v>8</v>
      </c>
      <c r="B60" s="1">
        <v>2.67</v>
      </c>
      <c r="C60" s="2">
        <f>5/54</f>
        <v>0.09259259259259259</v>
      </c>
      <c r="D60">
        <v>5</v>
      </c>
    </row>
    <row r="61" spans="1:4" ht="13.5">
      <c r="A61" s="1" t="s">
        <v>9</v>
      </c>
      <c r="B61" s="1">
        <v>2.59</v>
      </c>
      <c r="C61" s="2">
        <f>6/82</f>
        <v>0.07317073170731707</v>
      </c>
      <c r="D61">
        <v>6</v>
      </c>
    </row>
    <row r="62" spans="1:4" ht="13.5">
      <c r="A62" s="1" t="s">
        <v>7</v>
      </c>
      <c r="B62" s="1">
        <v>2.49</v>
      </c>
      <c r="C62" s="2">
        <f>7/115</f>
        <v>0.06086956521739131</v>
      </c>
      <c r="D62">
        <v>7</v>
      </c>
    </row>
    <row r="63" spans="1:4" ht="13.5">
      <c r="A63" s="1" t="s">
        <v>17</v>
      </c>
      <c r="B63" s="1">
        <v>1.96</v>
      </c>
      <c r="C63" s="2">
        <f>4/51</f>
        <v>0.0784313725490196</v>
      </c>
      <c r="D63">
        <v>4</v>
      </c>
    </row>
    <row r="64" spans="1:4" ht="13.5">
      <c r="A64" s="1" t="s">
        <v>18</v>
      </c>
      <c r="B64" s="1">
        <v>1.76</v>
      </c>
      <c r="C64" s="2">
        <f>6/122</f>
        <v>0.04918032786885246</v>
      </c>
      <c r="D64">
        <v>6</v>
      </c>
    </row>
    <row r="65" spans="1:4" ht="13.5">
      <c r="A65" s="1" t="s">
        <v>14</v>
      </c>
      <c r="B65" s="1">
        <v>1.74</v>
      </c>
      <c r="C65" s="2">
        <f>5/90</f>
        <v>0.05555555555555555</v>
      </c>
      <c r="D65">
        <v>5</v>
      </c>
    </row>
    <row r="66" spans="1:4" ht="13.5">
      <c r="A66" s="1" t="s">
        <v>10</v>
      </c>
      <c r="B66" s="1">
        <v>1.7</v>
      </c>
      <c r="C66" s="2">
        <f>4/61</f>
        <v>0.06557377049180328</v>
      </c>
      <c r="D66">
        <v>4</v>
      </c>
    </row>
    <row r="67" spans="1:4" ht="13.5">
      <c r="A67" s="1" t="s">
        <v>19</v>
      </c>
      <c r="B67" s="1">
        <v>1.57</v>
      </c>
      <c r="C67" s="2">
        <f>3/38</f>
        <v>0.07894736842105263</v>
      </c>
      <c r="D67">
        <v>3</v>
      </c>
    </row>
    <row r="68" spans="1:4" ht="13.5">
      <c r="A68" s="1" t="s">
        <v>20</v>
      </c>
      <c r="B68" s="1">
        <v>1.46</v>
      </c>
      <c r="C68" s="2">
        <f>3/42</f>
        <v>0.07142857142857142</v>
      </c>
      <c r="D68">
        <v>3</v>
      </c>
    </row>
    <row r="69" spans="1:4" ht="13.5">
      <c r="A69" s="1" t="s">
        <v>21</v>
      </c>
      <c r="B69" s="1">
        <v>1.43</v>
      </c>
      <c r="C69" s="2">
        <f>2/18</f>
        <v>0.1111111111111111</v>
      </c>
      <c r="D69">
        <v>2</v>
      </c>
    </row>
    <row r="70" spans="1:4" ht="13.5">
      <c r="A70" s="1" t="s">
        <v>11</v>
      </c>
      <c r="B70" s="1">
        <v>1.41</v>
      </c>
      <c r="C70" s="2">
        <f>3/44</f>
        <v>0.06818181818181818</v>
      </c>
      <c r="D70">
        <v>3</v>
      </c>
    </row>
    <row r="71" spans="1:4" ht="13.5">
      <c r="A71" s="1" t="s">
        <v>22</v>
      </c>
      <c r="B71" s="1">
        <v>1.36</v>
      </c>
      <c r="C71" s="2">
        <f>3/46</f>
        <v>0.06521739130434782</v>
      </c>
      <c r="D71">
        <v>3</v>
      </c>
    </row>
    <row r="72" spans="1:4" ht="13.5">
      <c r="A72" s="1" t="s">
        <v>37</v>
      </c>
      <c r="B72" s="1">
        <v>1.34</v>
      </c>
      <c r="C72" s="2">
        <f>3/47</f>
        <v>0.06382978723404255</v>
      </c>
      <c r="D72">
        <v>3</v>
      </c>
    </row>
    <row r="73" spans="1:4" ht="13.5">
      <c r="A73" s="1" t="s">
        <v>23</v>
      </c>
      <c r="B73" s="1">
        <v>1.34</v>
      </c>
      <c r="C73" s="2">
        <f>3/47</f>
        <v>0.06382978723404255</v>
      </c>
      <c r="D73">
        <v>3</v>
      </c>
    </row>
    <row r="75" ht="13.5">
      <c r="A75" s="1" t="s">
        <v>38</v>
      </c>
    </row>
    <row r="76" spans="1:4" ht="13.5">
      <c r="A76" s="1" t="s">
        <v>27</v>
      </c>
      <c r="B76" s="1">
        <v>2.74</v>
      </c>
      <c r="C76" s="2">
        <f>4/119</f>
        <v>0.03361344537815126</v>
      </c>
      <c r="D76">
        <v>4</v>
      </c>
    </row>
    <row r="77" spans="1:4" ht="13.5">
      <c r="A77" s="1" t="s">
        <v>28</v>
      </c>
      <c r="B77" s="1">
        <v>2.55</v>
      </c>
      <c r="C77" s="2">
        <f>4/134</f>
        <v>0.029850746268656716</v>
      </c>
      <c r="D77">
        <v>4</v>
      </c>
    </row>
    <row r="78" spans="1:4" ht="13.5">
      <c r="A78" s="1" t="s">
        <v>25</v>
      </c>
      <c r="B78" s="1">
        <v>2.34</v>
      </c>
      <c r="C78" s="2">
        <f>3/75</f>
        <v>0.04</v>
      </c>
      <c r="D78">
        <v>3</v>
      </c>
    </row>
    <row r="79" spans="1:4" ht="13.5">
      <c r="A79" s="1" t="s">
        <v>13</v>
      </c>
      <c r="B79" s="1">
        <v>2.16</v>
      </c>
      <c r="C79" s="2">
        <f>3/87</f>
        <v>0.034482758620689655</v>
      </c>
      <c r="D79">
        <v>3</v>
      </c>
    </row>
    <row r="80" spans="1:4" ht="13.5">
      <c r="A80" s="1" t="s">
        <v>39</v>
      </c>
      <c r="B80" s="1">
        <v>1.98</v>
      </c>
      <c r="C80" s="2">
        <f>2/34</f>
        <v>0.058823529411764705</v>
      </c>
      <c r="D80">
        <v>2</v>
      </c>
    </row>
    <row r="81" spans="1:4" ht="13.5">
      <c r="A81" s="1" t="s">
        <v>33</v>
      </c>
      <c r="B81" s="1">
        <v>1.48</v>
      </c>
      <c r="C81" s="2">
        <f>2/62</f>
        <v>0.03225806451612903</v>
      </c>
      <c r="D81">
        <v>2</v>
      </c>
    </row>
    <row r="82" spans="1:4" ht="13.5">
      <c r="A82" s="1" t="s">
        <v>34</v>
      </c>
      <c r="B82" s="1">
        <v>1.43</v>
      </c>
      <c r="C82" s="2">
        <f>1/8</f>
        <v>0.125</v>
      </c>
      <c r="D82">
        <v>1</v>
      </c>
    </row>
    <row r="83" spans="1:4" ht="13.5">
      <c r="A83" s="1" t="s">
        <v>6</v>
      </c>
      <c r="B83" s="1">
        <v>1.37</v>
      </c>
      <c r="C83" s="2">
        <f>2/71</f>
        <v>0.028169014084507043</v>
      </c>
      <c r="D83">
        <v>2</v>
      </c>
    </row>
    <row r="85" ht="13.5">
      <c r="A85" s="1" t="s">
        <v>40</v>
      </c>
    </row>
    <row r="86" spans="1:4" ht="13.5">
      <c r="A86" s="1" t="s">
        <v>13</v>
      </c>
      <c r="B86" s="1">
        <v>1.94</v>
      </c>
      <c r="C86" s="2">
        <f>3/87</f>
        <v>0.034482758620689655</v>
      </c>
      <c r="D86">
        <v>3</v>
      </c>
    </row>
    <row r="87" spans="1:4" ht="13.5">
      <c r="A87" s="1" t="s">
        <v>41</v>
      </c>
      <c r="B87" s="1">
        <v>1.76</v>
      </c>
      <c r="C87" s="2">
        <f>2/37</f>
        <v>0.05405405405405406</v>
      </c>
      <c r="D87">
        <v>2</v>
      </c>
    </row>
    <row r="88" spans="1:4" ht="13.5">
      <c r="A88" s="1" t="s">
        <v>42</v>
      </c>
      <c r="B88" s="1">
        <v>1.76</v>
      </c>
      <c r="C88" s="2">
        <f>2/37</f>
        <v>0.05405405405405406</v>
      </c>
      <c r="D88">
        <v>2</v>
      </c>
    </row>
    <row r="89" spans="1:4" ht="13.5">
      <c r="A89" s="1" t="s">
        <v>31</v>
      </c>
      <c r="B89" s="1">
        <v>1.76</v>
      </c>
      <c r="C89" s="2">
        <f>2/37</f>
        <v>0.05405405405405406</v>
      </c>
      <c r="D89">
        <v>2</v>
      </c>
    </row>
    <row r="90" spans="1:4" ht="13.5">
      <c r="A90" s="1" t="s">
        <v>28</v>
      </c>
      <c r="B90" s="1">
        <v>1.45</v>
      </c>
      <c r="C90" s="2">
        <f>3/134</f>
        <v>0.022388059701492536</v>
      </c>
      <c r="D90">
        <v>3</v>
      </c>
    </row>
    <row r="91" spans="1:4" ht="13.5">
      <c r="A91" s="1" t="s">
        <v>12</v>
      </c>
      <c r="B91" s="1">
        <v>1.31</v>
      </c>
      <c r="C91" s="2">
        <f>2/65</f>
        <v>0.03076923076923077</v>
      </c>
      <c r="D91">
        <v>2</v>
      </c>
    </row>
    <row r="93" ht="13.5">
      <c r="A93" s="1" t="s">
        <v>43</v>
      </c>
    </row>
    <row r="94" spans="1:4" ht="13.5">
      <c r="A94" s="1" t="s">
        <v>6</v>
      </c>
      <c r="B94" s="1">
        <v>2.55</v>
      </c>
      <c r="C94" s="2">
        <f>5/71</f>
        <v>0.07042253521126761</v>
      </c>
      <c r="D94">
        <v>5</v>
      </c>
    </row>
    <row r="95" spans="1:4" ht="13.5">
      <c r="A95" s="1" t="s">
        <v>9</v>
      </c>
      <c r="B95" s="1">
        <v>2.27</v>
      </c>
      <c r="C95" s="2">
        <f>5/82</f>
        <v>0.06097560975609756</v>
      </c>
      <c r="D95">
        <v>5</v>
      </c>
    </row>
    <row r="96" spans="1:4" ht="13.5">
      <c r="A96" s="1" t="s">
        <v>27</v>
      </c>
      <c r="B96" s="1">
        <v>2.24</v>
      </c>
      <c r="C96" s="2">
        <f>6/119</f>
        <v>0.05042016806722689</v>
      </c>
      <c r="D96">
        <v>6</v>
      </c>
    </row>
    <row r="97" spans="1:4" ht="13.5">
      <c r="A97" s="1" t="s">
        <v>14</v>
      </c>
      <c r="B97" s="1">
        <v>2.1</v>
      </c>
      <c r="C97" s="2">
        <f>5/90</f>
        <v>0.05555555555555555</v>
      </c>
      <c r="D97">
        <v>5</v>
      </c>
    </row>
    <row r="98" spans="1:4" ht="13.5">
      <c r="A98" s="1" t="s">
        <v>28</v>
      </c>
      <c r="B98" s="1">
        <v>1.99</v>
      </c>
      <c r="C98" s="2">
        <f>6/134</f>
        <v>0.04477611940298507</v>
      </c>
      <c r="D98">
        <v>6</v>
      </c>
    </row>
    <row r="99" spans="1:4" ht="13.5">
      <c r="A99" s="1" t="s">
        <v>41</v>
      </c>
      <c r="B99" s="1">
        <v>1.84</v>
      </c>
      <c r="C99" s="2">
        <f>3/37</f>
        <v>0.08108108108108109</v>
      </c>
      <c r="D99">
        <v>3</v>
      </c>
    </row>
    <row r="100" spans="1:4" ht="13.5">
      <c r="A100" s="1" t="s">
        <v>11</v>
      </c>
      <c r="B100" s="1">
        <v>1.64</v>
      </c>
      <c r="C100" s="2">
        <f>3/44</f>
        <v>0.06818181818181818</v>
      </c>
      <c r="D100">
        <v>3</v>
      </c>
    </row>
    <row r="101" spans="1:4" ht="13.5">
      <c r="A101" s="1" t="s">
        <v>18</v>
      </c>
      <c r="B101" s="1">
        <v>1.57</v>
      </c>
      <c r="C101" s="2">
        <f>5/122</f>
        <v>0.040983606557377046</v>
      </c>
      <c r="D101">
        <v>5</v>
      </c>
    </row>
    <row r="102" spans="1:4" ht="13.5">
      <c r="A102" s="1" t="s">
        <v>13</v>
      </c>
      <c r="B102" s="1">
        <v>1.49</v>
      </c>
      <c r="C102" s="2">
        <f>4/87</f>
        <v>0.04597701149425287</v>
      </c>
      <c r="D102">
        <v>4</v>
      </c>
    </row>
  </sheetData>
  <printOptions/>
  <pageMargins left="0.39375" right="0.39375" top="0.39375" bottom="0.39375" header="0.5118055555555555" footer="0.5118055555555555"/>
  <pageSetup cellComments="atEnd" horizontalDpi="300" verticalDpi="300" orientation="landscape" pageOrder="overThenDown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workbookViewId="0" topLeftCell="A1">
      <selection activeCell="A1" activeCellId="1" sqref="E1:E65536 A1"/>
    </sheetView>
  </sheetViews>
  <sheetFormatPr defaultColWidth="9.00390625" defaultRowHeight="12.75"/>
  <cols>
    <col min="1" max="1" width="9.125" style="8" customWidth="1"/>
  </cols>
  <sheetData/>
  <printOptions/>
  <pageMargins left="0.7479166666666667" right="0.7479166666666667" top="1.6666666666666667" bottom="1.6666666666666667" header="0" footer="0"/>
  <pageSetup cellComments="atEnd" horizontalDpi="300" verticalDpi="300" orientation="portrait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workbookViewId="0" topLeftCell="A1">
      <selection activeCell="A1" activeCellId="1" sqref="E1:E65536 A1"/>
    </sheetView>
  </sheetViews>
  <sheetFormatPr defaultColWidth="9.00390625" defaultRowHeight="12.75"/>
  <cols>
    <col min="1" max="1" width="9.125" style="8" customWidth="1"/>
  </cols>
  <sheetData/>
  <printOptions/>
  <pageMargins left="0.7479166666666667" right="0.7479166666666667" top="1.6666666666666667" bottom="1.6666666666666667" header="0" footer="0"/>
  <pageSetup cellComments="atEnd" horizontalDpi="300" verticalDpi="300" orientation="portrait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2006-09-08T14:49:53Z</cp:lastPrinted>
  <dcterms:created xsi:type="dcterms:W3CDTF">2006-09-08T14:36:51Z</dcterms:created>
  <dcterms:modified xsi:type="dcterms:W3CDTF">1601-01-01T04:00:00Z</dcterms:modified>
  <cp:category/>
  <cp:version/>
  <cp:contentType/>
  <cp:contentStatus/>
  <cp:revision>1</cp:revision>
</cp:coreProperties>
</file>